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0008" windowHeight="6192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Мероприятия!$11:$11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13" l="1"/>
  <c r="F76" i="13"/>
  <c r="G76" i="13"/>
  <c r="D69" i="13" l="1"/>
  <c r="D70" i="13"/>
  <c r="D71" i="13"/>
  <c r="D23" i="13"/>
  <c r="G21" i="13" l="1"/>
  <c r="F21" i="13"/>
  <c r="E21" i="13"/>
  <c r="H21" i="13"/>
  <c r="G16" i="13"/>
  <c r="F16" i="13"/>
  <c r="E16" i="13"/>
  <c r="H16" i="13"/>
  <c r="F45" i="13" l="1"/>
  <c r="G46" i="13"/>
  <c r="F46" i="13"/>
  <c r="G45" i="13"/>
  <c r="E78" i="13"/>
  <c r="E64" i="13"/>
  <c r="D64" i="13" s="1"/>
  <c r="D72" i="13"/>
  <c r="F77" i="13"/>
  <c r="F78" i="13"/>
  <c r="G77" i="13"/>
  <c r="G75" i="13" s="1"/>
  <c r="G78" i="13"/>
  <c r="D73" i="13"/>
  <c r="D66" i="13"/>
  <c r="D56" i="13"/>
  <c r="D55" i="13"/>
  <c r="D53" i="13"/>
  <c r="D52" i="13"/>
  <c r="D50" i="13"/>
  <c r="D49" i="13"/>
  <c r="F47" i="13"/>
  <c r="G47" i="13"/>
  <c r="D42" i="13"/>
  <c r="D41" i="13"/>
  <c r="D39" i="13"/>
  <c r="D38" i="13"/>
  <c r="D36" i="13"/>
  <c r="D35" i="13"/>
  <c r="D33" i="13"/>
  <c r="D32" i="13"/>
  <c r="D30" i="13"/>
  <c r="D29" i="13"/>
  <c r="D28" i="13"/>
  <c r="D27" i="13"/>
  <c r="D26" i="13"/>
  <c r="D24" i="13"/>
  <c r="D19" i="13"/>
  <c r="D18" i="13"/>
  <c r="D14" i="13"/>
  <c r="D13" i="13"/>
  <c r="G44" i="13" l="1"/>
  <c r="E77" i="13"/>
  <c r="D67" i="13"/>
  <c r="D63" i="13"/>
  <c r="D74" i="13"/>
  <c r="D43" i="13" l="1"/>
  <c r="E60" i="13" l="1"/>
  <c r="G60" i="13" l="1"/>
  <c r="G81" i="13" s="1"/>
  <c r="D31" i="13" l="1"/>
  <c r="E47" i="13" l="1"/>
  <c r="H78" i="13"/>
  <c r="D78" i="13" s="1"/>
  <c r="D68" i="13"/>
  <c r="H76" i="13" l="1"/>
  <c r="H77" i="13"/>
  <c r="F60" i="13" l="1"/>
  <c r="F81" i="13" s="1"/>
  <c r="E75" i="13" l="1"/>
  <c r="F75" i="13"/>
  <c r="E46" i="13"/>
  <c r="E81" i="13" s="1"/>
  <c r="E45" i="13"/>
  <c r="H47" i="13"/>
  <c r="H46" i="13"/>
  <c r="H45" i="13"/>
  <c r="D45" i="13" s="1"/>
  <c r="D77" i="13" l="1"/>
  <c r="D76" i="13"/>
  <c r="D65" i="13" l="1"/>
  <c r="H75" i="13" l="1"/>
  <c r="D75" i="13" s="1"/>
  <c r="H44" i="13"/>
  <c r="F44" i="13"/>
  <c r="E44" i="13"/>
  <c r="D25" i="13" l="1"/>
  <c r="F59" i="13" l="1"/>
  <c r="F80" i="13" s="1"/>
  <c r="D34" i="13" l="1"/>
  <c r="H61" i="13"/>
  <c r="H82" i="13" s="1"/>
  <c r="G61" i="13"/>
  <c r="G82" i="13" s="1"/>
  <c r="F61" i="13"/>
  <c r="F82" i="13" s="1"/>
  <c r="E61" i="13"/>
  <c r="E82" i="13" s="1"/>
  <c r="D57" i="13"/>
  <c r="D54" i="13"/>
  <c r="D51" i="13"/>
  <c r="D40" i="13"/>
  <c r="D37" i="13"/>
  <c r="D20" i="13"/>
  <c r="D15" i="13"/>
  <c r="D82" i="13" l="1"/>
  <c r="D61" i="13"/>
  <c r="D47" i="13"/>
  <c r="D46" i="13"/>
  <c r="G59" i="13" l="1"/>
  <c r="H59" i="13"/>
  <c r="H80" i="13" s="1"/>
  <c r="H60" i="13"/>
  <c r="H81" i="13" s="1"/>
  <c r="E59" i="13"/>
  <c r="E80" i="13" s="1"/>
  <c r="E79" i="13" s="1"/>
  <c r="G80" i="13" l="1"/>
  <c r="G79" i="13" s="1"/>
  <c r="H58" i="13"/>
  <c r="E58" i="13"/>
  <c r="F58" i="13"/>
  <c r="G58" i="13"/>
  <c r="D60" i="13"/>
  <c r="D59" i="13"/>
  <c r="D80" i="13" l="1"/>
  <c r="D81" i="13"/>
  <c r="F79" i="13"/>
  <c r="H79" i="13"/>
  <c r="D16" i="13"/>
  <c r="D58" i="13"/>
  <c r="D79" i="13" l="1"/>
  <c r="D44" i="13"/>
  <c r="D21" i="13" l="1"/>
</calcChain>
</file>

<file path=xl/sharedStrings.xml><?xml version="1.0" encoding="utf-8"?>
<sst xmlns="http://schemas.openxmlformats.org/spreadsheetml/2006/main" count="189" uniqueCount="100">
  <si>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</si>
  <si>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</si>
  <si>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</si>
  <si>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</si>
  <si>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</si>
  <si>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</si>
  <si>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</si>
  <si>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</si>
  <si>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</si>
  <si>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Внебюджетные средства</t>
  </si>
  <si>
    <t>в том числе</t>
  </si>
  <si>
    <t> </t>
  </si>
  <si>
    <t>№ п/п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</si>
  <si>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</si>
  <si>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</si>
  <si>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</si>
  <si>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</si>
  <si>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</si>
  <si>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</si>
  <si>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</si>
  <si>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</si>
  <si>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</si>
  <si>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</si>
  <si>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</si>
  <si>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</si>
  <si>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</si>
  <si>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</si>
  <si>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</si>
  <si>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</si>
  <si>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</si>
  <si>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</si>
  <si>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</si>
  <si>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</si>
  <si>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</si>
  <si>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3.5.</t>
  </si>
  <si>
    <t>220, 240</t>
  </si>
  <si>
    <t>0801 89003М4430 611</t>
  </si>
  <si>
    <t>Администрации города Челябинска</t>
  </si>
  <si>
    <t>210, 220, 260, 290, 310, 340</t>
  </si>
  <si>
    <t>0801 89003L5172 622</t>
  </si>
  <si>
    <t>3.6.</t>
  </si>
  <si>
    <t>Наименование объекта мероприятия</t>
  </si>
  <si>
    <t>Итого по разделу 5</t>
  </si>
  <si>
    <t>5.1.</t>
  </si>
  <si>
    <t>Создание модельных муниципальных библиотек</t>
  </si>
  <si>
    <t>3.7.</t>
  </si>
  <si>
    <t>План
мероприятий муниципальной программы «Сохранение и развитие культуры города Челябинска»</t>
  </si>
  <si>
    <t>Бюджет города Челябинска</t>
  </si>
  <si>
    <t>2. Обеспечение функционирования подведомственных Управлению культуры Администрации города Челябинска муниципальных учреждений культуры</t>
  </si>
  <si>
    <t>Содержание подведомственных Управлению культуры Администрации города Челябинска муниципальных учреждений культуры</t>
  </si>
  <si>
    <t xml:space="preserve">Комплектование муниципальных библиотек документами на физических (материальных) носителях </t>
  </si>
  <si>
    <t>5.2.</t>
  </si>
  <si>
    <t>2023 год</t>
  </si>
  <si>
    <t>0804 89001М2040 121, 122, 129, 242, 244, 247, 851</t>
  </si>
  <si>
    <t>5.3.</t>
  </si>
  <si>
    <t xml:space="preserve">        Приложение</t>
  </si>
  <si>
    <t>210, 220, 240,    260, 290, 340</t>
  </si>
  <si>
    <t>210, 220, 240,   260, 290, 340</t>
  </si>
  <si>
    <t>2024 год</t>
  </si>
  <si>
    <t>0703, 0801, 0802 89002М4230, 89002М4400, 89002М4410, 89002М4420, 89002М4430, 89002М4440, 89002М4450, 89002М4460
 111, 112, 119, 242, 244, 247, 611, 621, 851, 853</t>
  </si>
  <si>
    <t>0801 89003L5191 244</t>
  </si>
  <si>
    <t>0703 890A15519M 612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</si>
  <si>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ДШИ
</t>
  </si>
  <si>
    <t>Создание экспозиций диких и домашних животных</t>
  </si>
  <si>
    <t xml:space="preserve">Сохранение объектов культурного наследия, содержание мемориальных объектов, объектов городской жанровой         скульптуры, художественных композиций </t>
  </si>
  <si>
    <t>5. Региональный проект  «Культурная среда» национального проекта «Культура»</t>
  </si>
  <si>
    <t>Всего по Программе</t>
  </si>
  <si>
    <t xml:space="preserve">        к распоряжению Администрации города</t>
  </si>
  <si>
    <t xml:space="preserve">        от _________________ № ____________</t>
  </si>
  <si>
    <t>0503 89003L2990 622</t>
  </si>
  <si>
    <t>0703, 0801 89003М4499 244, 612</t>
  </si>
  <si>
    <t>220, 240, 310</t>
  </si>
  <si>
    <t>0801 89004М8020 350</t>
  </si>
  <si>
    <t>0703, 0801 89004М8010 244, 611, 612, 621, 622</t>
  </si>
  <si>
    <t xml:space="preserve"> 0801 89004М4410 611, 621, 622</t>
  </si>
  <si>
    <t>0801 89004М4410 611, 621, 622</t>
  </si>
  <si>
    <t>Создание модельных муниципальных библиотек за счет средств областного бюджета</t>
  </si>
  <si>
    <t>2025 год</t>
  </si>
  <si>
    <t>2023–2025</t>
  </si>
  <si>
    <t>220, 240, 310, 340</t>
  </si>
  <si>
    <t>0703, 0801 89004М8010, 89004М9999 244, 611, 612, 621, 622, 633</t>
  </si>
  <si>
    <t xml:space="preserve"> 0703, 0801 89004М4230, 89004М4410, 89004М4430, 89004М9999 244, 611, 612, 621, 622</t>
  </si>
  <si>
    <t>0801 890А154540 242, 244</t>
  </si>
  <si>
    <t>220, 310</t>
  </si>
  <si>
    <t>0801 890А1Д4540 242, 244</t>
  </si>
  <si>
    <t>310, 340</t>
  </si>
  <si>
    <t>5.4.</t>
  </si>
  <si>
    <t>Оснащение муниципальных театров</t>
  </si>
  <si>
    <t>0801 890А155842 612</t>
  </si>
  <si>
    <t>0703 89003S8100 612</t>
  </si>
  <si>
    <t>0703, 0801, 0802 89002М4230, 89002М4400, 89002М4410, 89002М4420, 89002М4430, 89002М4440, 89002М4450, 89002М4460, 8900268040
 111, 112, 119, 242, 244, 247, 350, 611, 612, 621, 622, 851, 853</t>
  </si>
  <si>
    <t>0703, 0801, 0802 89003М4499, 89003S9606 242, 243, 244, 612, 622</t>
  </si>
  <si>
    <t>0801 89003М4430 611, 621</t>
  </si>
  <si>
    <t>Обустройство и восстановление воинских захоронений, расположенных на территории объекта культурного наследия регионального значения «Памятник воинам, погибшим от ран в Великой Отечественной войне 1941–1945 гг. в госпиталях г. Челябинска»</t>
  </si>
  <si>
    <t>детских и кукольных театров: МАУК «Театр «Скарабей»</t>
  </si>
  <si>
    <t xml:space="preserve">Поддержка творческой деятельности и техническое оснащение муниципальных </t>
  </si>
  <si>
    <t>Исполняющий обязанности</t>
  </si>
  <si>
    <t>начальника Управления культуры</t>
  </si>
  <si>
    <t>Е. В. Войтюк</t>
  </si>
  <si>
    <t>Укрепление материально-технической базы и оснащение оборудованием  МБУДО  «ДШИ № 2»             г. 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</si>
</sst>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/>
    <xf numFmtId="164" fontId="3" fillId="0" borderId="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/>
    <xf numFmtId="0" fontId="7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topLeftCell="A22" zoomScaleNormal="100" zoomScaleSheetLayoutView="100" workbookViewId="0">
      <selection activeCell="D30" sqref="D30"/>
    </sheetView>
  </sheetViews>
  <sheetFormatPr defaultColWidth="9.109375" defaultRowHeight="15.6" x14ac:dyDescent="0.3"/>
  <cols>
    <col min="1" max="1" width="4.44140625" style="1" customWidth="1"/>
    <col min="2" max="2" width="26.6640625" style="1" customWidth="1"/>
    <col min="3" max="3" width="11.109375" style="1" customWidth="1"/>
    <col min="4" max="4" width="11.5546875" style="1" customWidth="1"/>
    <col min="5" max="5" width="8.77734375" style="1" customWidth="1"/>
    <col min="6" max="6" width="8.88671875" style="1" customWidth="1"/>
    <col min="7" max="7" width="12.109375" style="1" customWidth="1"/>
    <col min="8" max="8" width="11.77734375" style="1" customWidth="1"/>
    <col min="9" max="9" width="8" style="1" customWidth="1"/>
    <col min="10" max="10" width="27.77734375" style="1" customWidth="1"/>
    <col min="11" max="11" width="16.44140625" style="1" customWidth="1"/>
    <col min="12" max="12" width="3.44140625" style="1" customWidth="1"/>
    <col min="13" max="13" width="13.6640625" style="1" customWidth="1"/>
    <col min="14" max="14" width="9.6640625" style="1" customWidth="1"/>
    <col min="15" max="16384" width="9.109375" style="1"/>
  </cols>
  <sheetData>
    <row r="1" spans="1:12" ht="16.8" x14ac:dyDescent="0.3">
      <c r="A1" s="4"/>
      <c r="B1" s="4"/>
      <c r="C1" s="4"/>
      <c r="D1" s="4"/>
      <c r="E1" s="4"/>
      <c r="F1" s="4"/>
      <c r="G1" s="4"/>
      <c r="H1" s="7"/>
      <c r="I1" s="8"/>
      <c r="J1" s="12" t="s">
        <v>55</v>
      </c>
      <c r="K1" s="13"/>
      <c r="L1" s="13"/>
    </row>
    <row r="2" spans="1:12" ht="16.5" x14ac:dyDescent="0.25">
      <c r="A2" s="4"/>
      <c r="B2" s="4"/>
      <c r="C2" s="4"/>
      <c r="D2" s="4"/>
      <c r="E2" s="4"/>
      <c r="F2" s="4"/>
      <c r="G2" s="4"/>
      <c r="H2" s="7"/>
      <c r="I2" s="8"/>
      <c r="J2" s="7"/>
      <c r="K2" s="7"/>
      <c r="L2" s="7"/>
    </row>
    <row r="3" spans="1:12" ht="16.8" x14ac:dyDescent="0.3">
      <c r="A3" s="4"/>
      <c r="B3" s="4"/>
      <c r="C3" s="4"/>
      <c r="D3" s="4"/>
      <c r="E3" s="4"/>
      <c r="F3" s="4"/>
      <c r="G3" s="4"/>
      <c r="H3" s="7"/>
      <c r="I3" s="8"/>
      <c r="J3" s="10" t="s">
        <v>67</v>
      </c>
      <c r="K3" s="10"/>
      <c r="L3" s="10"/>
    </row>
    <row r="4" spans="1:12" ht="16.8" x14ac:dyDescent="0.3">
      <c r="A4" s="6"/>
      <c r="B4" s="6"/>
      <c r="C4" s="6"/>
      <c r="D4" s="6"/>
      <c r="E4" s="6"/>
      <c r="F4" s="6"/>
      <c r="G4" s="6"/>
      <c r="H4" s="7"/>
      <c r="I4" s="9"/>
      <c r="J4" s="10" t="s">
        <v>68</v>
      </c>
      <c r="K4" s="10"/>
      <c r="L4" s="10"/>
    </row>
    <row r="5" spans="1:12" ht="16.5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6.5" x14ac:dyDescent="0.25">
      <c r="A6" s="4"/>
      <c r="B6" s="4"/>
      <c r="C6" s="4"/>
      <c r="D6" s="4"/>
      <c r="E6" s="4"/>
      <c r="F6" s="4"/>
      <c r="G6" s="4"/>
      <c r="H6" s="4"/>
      <c r="I6" s="5"/>
      <c r="J6" s="4"/>
      <c r="K6" s="4"/>
      <c r="L6" s="4"/>
    </row>
    <row r="7" spans="1:12" ht="31.5" customHeight="1" x14ac:dyDescent="0.3">
      <c r="A7" s="45" t="s">
        <v>46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5.6" customHeight="1" x14ac:dyDescent="0.25"/>
    <row r="9" spans="1:12" ht="30" customHeight="1" x14ac:dyDescent="0.3">
      <c r="A9" s="40" t="s">
        <v>12</v>
      </c>
      <c r="B9" s="40" t="s">
        <v>41</v>
      </c>
      <c r="C9" s="46" t="s">
        <v>0</v>
      </c>
      <c r="D9" s="40" t="s">
        <v>1</v>
      </c>
      <c r="E9" s="40"/>
      <c r="F9" s="40"/>
      <c r="G9" s="40"/>
      <c r="H9" s="40"/>
      <c r="I9" s="46" t="s">
        <v>2</v>
      </c>
      <c r="J9" s="40" t="s">
        <v>3</v>
      </c>
      <c r="K9" s="47" t="s">
        <v>4</v>
      </c>
      <c r="L9" s="46" t="s">
        <v>5</v>
      </c>
    </row>
    <row r="10" spans="1:12" ht="85.8" customHeight="1" x14ac:dyDescent="0.3">
      <c r="A10" s="40"/>
      <c r="B10" s="40"/>
      <c r="C10" s="46"/>
      <c r="D10" s="16" t="s">
        <v>6</v>
      </c>
      <c r="E10" s="17" t="s">
        <v>7</v>
      </c>
      <c r="F10" s="16" t="s">
        <v>8</v>
      </c>
      <c r="G10" s="16" t="s">
        <v>47</v>
      </c>
      <c r="H10" s="16" t="s">
        <v>9</v>
      </c>
      <c r="I10" s="46"/>
      <c r="J10" s="40"/>
      <c r="K10" s="47"/>
      <c r="L10" s="46"/>
    </row>
    <row r="11" spans="1:12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2" ht="15.6" customHeight="1" x14ac:dyDescent="0.3">
      <c r="A12" s="34" t="s">
        <v>23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30" customHeight="1" x14ac:dyDescent="0.3">
      <c r="A13" s="37" t="s">
        <v>15</v>
      </c>
      <c r="B13" s="38" t="s">
        <v>14</v>
      </c>
      <c r="C13" s="19" t="s">
        <v>52</v>
      </c>
      <c r="D13" s="20">
        <f t="shared" ref="D13:D14" si="0">SUM(E13:H13)</f>
        <v>30395.5</v>
      </c>
      <c r="E13" s="20">
        <v>0</v>
      </c>
      <c r="F13" s="20">
        <v>0</v>
      </c>
      <c r="G13" s="20">
        <v>30395.5</v>
      </c>
      <c r="H13" s="20">
        <v>0</v>
      </c>
      <c r="I13" s="19">
        <v>474</v>
      </c>
      <c r="J13" s="21" t="s">
        <v>53</v>
      </c>
      <c r="K13" s="22" t="s">
        <v>38</v>
      </c>
      <c r="L13" s="19"/>
    </row>
    <row r="14" spans="1:12" ht="30" customHeight="1" x14ac:dyDescent="0.3">
      <c r="A14" s="37"/>
      <c r="B14" s="39"/>
      <c r="C14" s="19" t="s">
        <v>58</v>
      </c>
      <c r="D14" s="20">
        <f t="shared" si="0"/>
        <v>30687.4</v>
      </c>
      <c r="E14" s="20">
        <v>0</v>
      </c>
      <c r="F14" s="20">
        <v>0</v>
      </c>
      <c r="G14" s="20">
        <v>30687.4</v>
      </c>
      <c r="H14" s="20">
        <v>0</v>
      </c>
      <c r="I14" s="19">
        <v>474</v>
      </c>
      <c r="J14" s="21" t="s">
        <v>53</v>
      </c>
      <c r="K14" s="22" t="s">
        <v>38</v>
      </c>
      <c r="L14" s="19"/>
    </row>
    <row r="15" spans="1:12" ht="28.8" customHeight="1" x14ac:dyDescent="0.3">
      <c r="A15" s="37"/>
      <c r="B15" s="39"/>
      <c r="C15" s="19" t="s">
        <v>77</v>
      </c>
      <c r="D15" s="20">
        <f t="shared" ref="D15:D16" si="1">SUM(E15:H15)</f>
        <v>30760.3</v>
      </c>
      <c r="E15" s="20">
        <v>0</v>
      </c>
      <c r="F15" s="20">
        <v>0</v>
      </c>
      <c r="G15" s="20">
        <v>30760.3</v>
      </c>
      <c r="H15" s="20">
        <v>0</v>
      </c>
      <c r="I15" s="19">
        <v>474</v>
      </c>
      <c r="J15" s="21" t="s">
        <v>53</v>
      </c>
      <c r="K15" s="22" t="s">
        <v>38</v>
      </c>
      <c r="L15" s="19"/>
    </row>
    <row r="16" spans="1:12" ht="16.2" customHeight="1" x14ac:dyDescent="0.3">
      <c r="A16" s="37" t="s">
        <v>19</v>
      </c>
      <c r="B16" s="37"/>
      <c r="C16" s="19" t="s">
        <v>78</v>
      </c>
      <c r="D16" s="20">
        <f t="shared" si="1"/>
        <v>91843.199999999997</v>
      </c>
      <c r="E16" s="20">
        <f t="shared" ref="E16:F16" si="2">SUM(E13:E15)</f>
        <v>0</v>
      </c>
      <c r="F16" s="20">
        <f t="shared" si="2"/>
        <v>0</v>
      </c>
      <c r="G16" s="20">
        <f>SUM(G13:G15)</f>
        <v>91843.199999999997</v>
      </c>
      <c r="H16" s="20">
        <f>SUM(H13:H15)</f>
        <v>0</v>
      </c>
      <c r="I16" s="19"/>
      <c r="J16" s="19"/>
      <c r="K16" s="23"/>
      <c r="L16" s="19"/>
    </row>
    <row r="17" spans="1:12" x14ac:dyDescent="0.3">
      <c r="A17" s="40" t="s">
        <v>48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39.19999999999999" customHeight="1" x14ac:dyDescent="0.3">
      <c r="A18" s="19" t="s">
        <v>16</v>
      </c>
      <c r="B18" s="24" t="s">
        <v>49</v>
      </c>
      <c r="C18" s="19" t="s">
        <v>52</v>
      </c>
      <c r="D18" s="20">
        <f>SUM(E18:H18)</f>
        <v>2071799.2</v>
      </c>
      <c r="E18" s="20">
        <v>0</v>
      </c>
      <c r="F18" s="20">
        <v>25</v>
      </c>
      <c r="G18" s="20">
        <v>1585018.9</v>
      </c>
      <c r="H18" s="20">
        <v>486755.3</v>
      </c>
      <c r="I18" s="19">
        <v>474</v>
      </c>
      <c r="J18" s="21" t="s">
        <v>90</v>
      </c>
      <c r="K18" s="22" t="s">
        <v>56</v>
      </c>
      <c r="L18" s="19"/>
    </row>
    <row r="19" spans="1:12" ht="110.4" customHeight="1" x14ac:dyDescent="0.3">
      <c r="A19" s="25"/>
      <c r="B19" s="26"/>
      <c r="C19" s="19" t="s">
        <v>58</v>
      </c>
      <c r="D19" s="20">
        <f>SUM(E19:H19)</f>
        <v>2004838.4000000001</v>
      </c>
      <c r="E19" s="20">
        <v>0</v>
      </c>
      <c r="F19" s="20">
        <v>0</v>
      </c>
      <c r="G19" s="20">
        <v>1518083.1</v>
      </c>
      <c r="H19" s="20">
        <v>486755.3</v>
      </c>
      <c r="I19" s="19">
        <v>474</v>
      </c>
      <c r="J19" s="21" t="s">
        <v>59</v>
      </c>
      <c r="K19" s="22" t="s">
        <v>57</v>
      </c>
      <c r="L19" s="19"/>
    </row>
    <row r="20" spans="1:12" ht="112.8" customHeight="1" x14ac:dyDescent="0.3">
      <c r="A20" s="27"/>
      <c r="B20" s="28"/>
      <c r="C20" s="19" t="s">
        <v>77</v>
      </c>
      <c r="D20" s="20">
        <f>SUM(E20:H20)</f>
        <v>2008651.5</v>
      </c>
      <c r="E20" s="20">
        <v>0</v>
      </c>
      <c r="F20" s="20">
        <v>0</v>
      </c>
      <c r="G20" s="20">
        <v>1521896.2</v>
      </c>
      <c r="H20" s="20">
        <v>486755.3</v>
      </c>
      <c r="I20" s="19">
        <v>474</v>
      </c>
      <c r="J20" s="21" t="s">
        <v>59</v>
      </c>
      <c r="K20" s="22" t="s">
        <v>56</v>
      </c>
      <c r="L20" s="19"/>
    </row>
    <row r="21" spans="1:12" ht="43.95" customHeight="1" x14ac:dyDescent="0.3">
      <c r="A21" s="37" t="s">
        <v>20</v>
      </c>
      <c r="B21" s="37"/>
      <c r="C21" s="19" t="s">
        <v>78</v>
      </c>
      <c r="D21" s="20">
        <f t="shared" ref="D21" si="3">SUM(E21:H21)</f>
        <v>6085289.0999999996</v>
      </c>
      <c r="E21" s="20">
        <f t="shared" ref="E21:G21" si="4">SUM(E18:E20)</f>
        <v>0</v>
      </c>
      <c r="F21" s="20">
        <f t="shared" si="4"/>
        <v>25</v>
      </c>
      <c r="G21" s="20">
        <f t="shared" si="4"/>
        <v>4624998.2</v>
      </c>
      <c r="H21" s="20">
        <f>SUM(H18:H20)</f>
        <v>1460265.9</v>
      </c>
      <c r="I21" s="19"/>
      <c r="J21" s="21"/>
      <c r="K21" s="29"/>
      <c r="L21" s="19"/>
    </row>
    <row r="22" spans="1:12" x14ac:dyDescent="0.3">
      <c r="A22" s="37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47.4" customHeight="1" x14ac:dyDescent="0.3">
      <c r="A23" s="43" t="s">
        <v>17</v>
      </c>
      <c r="B23" s="38" t="s">
        <v>28</v>
      </c>
      <c r="C23" s="19" t="s">
        <v>52</v>
      </c>
      <c r="D23" s="20">
        <f>SUM(E23:H23)</f>
        <v>343080.89999999997</v>
      </c>
      <c r="E23" s="20">
        <v>0</v>
      </c>
      <c r="F23" s="20">
        <v>42655.1</v>
      </c>
      <c r="G23" s="20">
        <v>300425.8</v>
      </c>
      <c r="H23" s="20">
        <v>0</v>
      </c>
      <c r="I23" s="19">
        <v>474</v>
      </c>
      <c r="J23" s="21" t="s">
        <v>91</v>
      </c>
      <c r="K23" s="22" t="s">
        <v>79</v>
      </c>
      <c r="L23" s="19"/>
    </row>
    <row r="24" spans="1:12" ht="30.6" customHeight="1" x14ac:dyDescent="0.3">
      <c r="A24" s="44"/>
      <c r="B24" s="39"/>
      <c r="C24" s="19" t="s">
        <v>58</v>
      </c>
      <c r="D24" s="20">
        <f t="shared" ref="D24" si="5">SUM(E24:H24)</f>
        <v>36253</v>
      </c>
      <c r="E24" s="20">
        <v>0</v>
      </c>
      <c r="F24" s="20">
        <v>0</v>
      </c>
      <c r="G24" s="20">
        <v>36253</v>
      </c>
      <c r="H24" s="20">
        <v>0</v>
      </c>
      <c r="I24" s="19">
        <v>474</v>
      </c>
      <c r="J24" s="22" t="s">
        <v>70</v>
      </c>
      <c r="K24" s="22" t="s">
        <v>71</v>
      </c>
      <c r="L24" s="19"/>
    </row>
    <row r="25" spans="1:12" ht="30.6" customHeight="1" x14ac:dyDescent="0.3">
      <c r="A25" s="44"/>
      <c r="B25" s="39"/>
      <c r="C25" s="19" t="s">
        <v>77</v>
      </c>
      <c r="D25" s="20">
        <f>SUM(E25:H25)</f>
        <v>22846.3</v>
      </c>
      <c r="E25" s="20">
        <v>0</v>
      </c>
      <c r="F25" s="20">
        <v>0</v>
      </c>
      <c r="G25" s="20">
        <v>22846.3</v>
      </c>
      <c r="H25" s="20">
        <v>0</v>
      </c>
      <c r="I25" s="19">
        <v>474</v>
      </c>
      <c r="J25" s="22" t="s">
        <v>70</v>
      </c>
      <c r="K25" s="22" t="s">
        <v>71</v>
      </c>
      <c r="L25" s="19"/>
    </row>
    <row r="26" spans="1:12" ht="22.8" customHeight="1" x14ac:dyDescent="0.3">
      <c r="A26" s="37" t="s">
        <v>25</v>
      </c>
      <c r="B26" s="41" t="s">
        <v>99</v>
      </c>
      <c r="C26" s="19" t="s">
        <v>52</v>
      </c>
      <c r="D26" s="20">
        <f t="shared" ref="D26:D27" si="6">SUM(E26:H26)</f>
        <v>3684.4</v>
      </c>
      <c r="E26" s="20">
        <v>0</v>
      </c>
      <c r="F26" s="20">
        <v>3349.5</v>
      </c>
      <c r="G26" s="20">
        <v>334.9</v>
      </c>
      <c r="H26" s="20">
        <v>0</v>
      </c>
      <c r="I26" s="19">
        <v>474</v>
      </c>
      <c r="J26" s="22" t="s">
        <v>89</v>
      </c>
      <c r="K26" s="22">
        <v>240</v>
      </c>
      <c r="L26" s="19"/>
    </row>
    <row r="27" spans="1:12" ht="21.6" customHeight="1" x14ac:dyDescent="0.3">
      <c r="A27" s="37"/>
      <c r="B27" s="41"/>
      <c r="C27" s="19" t="s">
        <v>58</v>
      </c>
      <c r="D27" s="20">
        <f t="shared" si="6"/>
        <v>0</v>
      </c>
      <c r="E27" s="20">
        <v>0</v>
      </c>
      <c r="F27" s="20">
        <v>0</v>
      </c>
      <c r="G27" s="20">
        <v>0</v>
      </c>
      <c r="H27" s="20">
        <v>0</v>
      </c>
      <c r="I27" s="19"/>
      <c r="J27" s="21"/>
      <c r="K27" s="21"/>
      <c r="L27" s="19"/>
    </row>
    <row r="28" spans="1:12" ht="32.4" customHeight="1" x14ac:dyDescent="0.3">
      <c r="A28" s="37"/>
      <c r="B28" s="41"/>
      <c r="C28" s="19" t="s">
        <v>77</v>
      </c>
      <c r="D28" s="20">
        <f t="shared" ref="D28:D30" si="7">SUM(E28:H28)</f>
        <v>0</v>
      </c>
      <c r="E28" s="20">
        <v>0</v>
      </c>
      <c r="F28" s="20">
        <v>0</v>
      </c>
      <c r="G28" s="20">
        <v>0</v>
      </c>
      <c r="H28" s="20">
        <v>0</v>
      </c>
      <c r="I28" s="19"/>
      <c r="J28" s="22"/>
      <c r="K28" s="22"/>
      <c r="L28" s="19"/>
    </row>
    <row r="29" spans="1:12" ht="28.8" customHeight="1" x14ac:dyDescent="0.3">
      <c r="A29" s="49" t="s">
        <v>26</v>
      </c>
      <c r="B29" s="38" t="s">
        <v>95</v>
      </c>
      <c r="C29" s="19" t="s">
        <v>52</v>
      </c>
      <c r="D29" s="20">
        <f t="shared" si="7"/>
        <v>2150.5</v>
      </c>
      <c r="E29" s="20">
        <v>1386.1</v>
      </c>
      <c r="F29" s="20">
        <v>368.5</v>
      </c>
      <c r="G29" s="20">
        <v>395.9</v>
      </c>
      <c r="H29" s="20">
        <v>0</v>
      </c>
      <c r="I29" s="19">
        <v>474</v>
      </c>
      <c r="J29" s="22" t="s">
        <v>39</v>
      </c>
      <c r="K29" s="22">
        <v>240</v>
      </c>
      <c r="L29" s="19"/>
    </row>
    <row r="30" spans="1:12" ht="28.8" customHeight="1" x14ac:dyDescent="0.3">
      <c r="A30" s="50"/>
      <c r="B30" s="51"/>
      <c r="C30" s="19" t="s">
        <v>58</v>
      </c>
      <c r="D30" s="20">
        <f t="shared" si="7"/>
        <v>4494.3999999999996</v>
      </c>
      <c r="E30" s="20">
        <v>2896.9</v>
      </c>
      <c r="F30" s="20">
        <v>770.1</v>
      </c>
      <c r="G30" s="20">
        <v>827.4</v>
      </c>
      <c r="H30" s="20">
        <v>0</v>
      </c>
      <c r="I30" s="19">
        <v>474</v>
      </c>
      <c r="J30" s="22" t="s">
        <v>39</v>
      </c>
      <c r="K30" s="22">
        <v>240</v>
      </c>
      <c r="L30" s="19"/>
    </row>
    <row r="31" spans="1:12" ht="46.2" customHeight="1" x14ac:dyDescent="0.3">
      <c r="A31" s="31"/>
      <c r="B31" s="30" t="s">
        <v>94</v>
      </c>
      <c r="C31" s="19" t="s">
        <v>77</v>
      </c>
      <c r="D31" s="20">
        <f t="shared" ref="D31:D33" si="8">SUM(E31:H31)</f>
        <v>1739.7</v>
      </c>
      <c r="E31" s="20">
        <v>1092.9000000000001</v>
      </c>
      <c r="F31" s="20">
        <v>326.5</v>
      </c>
      <c r="G31" s="20">
        <v>320.3</v>
      </c>
      <c r="H31" s="20">
        <v>0</v>
      </c>
      <c r="I31" s="19">
        <v>474</v>
      </c>
      <c r="J31" s="22" t="s">
        <v>39</v>
      </c>
      <c r="K31" s="22">
        <v>240</v>
      </c>
      <c r="L31" s="19"/>
    </row>
    <row r="32" spans="1:12" ht="28.2" customHeight="1" x14ac:dyDescent="0.3">
      <c r="A32" s="43" t="s">
        <v>27</v>
      </c>
      <c r="B32" s="38" t="s">
        <v>50</v>
      </c>
      <c r="C32" s="19" t="s">
        <v>52</v>
      </c>
      <c r="D32" s="20">
        <f t="shared" si="8"/>
        <v>6070.8</v>
      </c>
      <c r="E32" s="20">
        <v>4567.5</v>
      </c>
      <c r="F32" s="20">
        <v>1214.2</v>
      </c>
      <c r="G32" s="20">
        <v>289.10000000000002</v>
      </c>
      <c r="H32" s="20">
        <v>0</v>
      </c>
      <c r="I32" s="19">
        <v>474</v>
      </c>
      <c r="J32" s="21" t="s">
        <v>60</v>
      </c>
      <c r="K32" s="21">
        <v>310</v>
      </c>
      <c r="L32" s="19"/>
    </row>
    <row r="33" spans="1:13" ht="28.2" customHeight="1" x14ac:dyDescent="0.3">
      <c r="A33" s="48"/>
      <c r="B33" s="42"/>
      <c r="C33" s="19" t="s">
        <v>58</v>
      </c>
      <c r="D33" s="20">
        <f t="shared" si="8"/>
        <v>6070.8</v>
      </c>
      <c r="E33" s="20">
        <v>4567.5</v>
      </c>
      <c r="F33" s="20">
        <v>1214.2</v>
      </c>
      <c r="G33" s="20">
        <v>289.10000000000002</v>
      </c>
      <c r="H33" s="20">
        <v>0</v>
      </c>
      <c r="I33" s="19">
        <v>474</v>
      </c>
      <c r="J33" s="21" t="s">
        <v>60</v>
      </c>
      <c r="K33" s="21">
        <v>310</v>
      </c>
      <c r="L33" s="19"/>
    </row>
    <row r="34" spans="1:13" ht="28.2" customHeight="1" x14ac:dyDescent="0.3">
      <c r="A34" s="48"/>
      <c r="B34" s="42"/>
      <c r="C34" s="19" t="s">
        <v>77</v>
      </c>
      <c r="D34" s="20">
        <f t="shared" ref="D34:D36" si="9">SUM(E34:H34)</f>
        <v>6077.9</v>
      </c>
      <c r="E34" s="20">
        <v>4457.1000000000004</v>
      </c>
      <c r="F34" s="20">
        <v>1331.4</v>
      </c>
      <c r="G34" s="20">
        <v>289.39999999999998</v>
      </c>
      <c r="H34" s="20">
        <v>0</v>
      </c>
      <c r="I34" s="19">
        <v>474</v>
      </c>
      <c r="J34" s="21" t="s">
        <v>60</v>
      </c>
      <c r="K34" s="21">
        <v>310</v>
      </c>
      <c r="L34" s="19"/>
    </row>
    <row r="35" spans="1:13" ht="23.4" customHeight="1" x14ac:dyDescent="0.3">
      <c r="A35" s="37" t="s">
        <v>34</v>
      </c>
      <c r="B35" s="41" t="s">
        <v>13</v>
      </c>
      <c r="C35" s="19" t="s">
        <v>52</v>
      </c>
      <c r="D35" s="20">
        <f t="shared" si="9"/>
        <v>656</v>
      </c>
      <c r="E35" s="20">
        <v>0</v>
      </c>
      <c r="F35" s="20">
        <v>0</v>
      </c>
      <c r="G35" s="20">
        <v>656</v>
      </c>
      <c r="H35" s="20">
        <v>0</v>
      </c>
      <c r="I35" s="19">
        <v>474</v>
      </c>
      <c r="J35" s="21" t="s">
        <v>92</v>
      </c>
      <c r="K35" s="21">
        <v>240</v>
      </c>
      <c r="L35" s="19"/>
    </row>
    <row r="36" spans="1:13" ht="23.4" customHeight="1" x14ac:dyDescent="0.3">
      <c r="A36" s="37"/>
      <c r="B36" s="41"/>
      <c r="C36" s="19" t="s">
        <v>58</v>
      </c>
      <c r="D36" s="20">
        <f t="shared" si="9"/>
        <v>366</v>
      </c>
      <c r="E36" s="20">
        <v>0</v>
      </c>
      <c r="F36" s="20">
        <v>0</v>
      </c>
      <c r="G36" s="20">
        <v>366</v>
      </c>
      <c r="H36" s="20">
        <v>0</v>
      </c>
      <c r="I36" s="19">
        <v>474</v>
      </c>
      <c r="J36" s="21" t="s">
        <v>36</v>
      </c>
      <c r="K36" s="21">
        <v>240</v>
      </c>
      <c r="L36" s="19"/>
    </row>
    <row r="37" spans="1:13" ht="23.4" customHeight="1" x14ac:dyDescent="0.3">
      <c r="A37" s="37"/>
      <c r="B37" s="41"/>
      <c r="C37" s="19" t="s">
        <v>77</v>
      </c>
      <c r="D37" s="20">
        <f t="shared" ref="D37:D39" si="10">SUM(E37:H37)</f>
        <v>366</v>
      </c>
      <c r="E37" s="20">
        <v>0</v>
      </c>
      <c r="F37" s="20">
        <v>0</v>
      </c>
      <c r="G37" s="20">
        <v>366</v>
      </c>
      <c r="H37" s="20">
        <v>0</v>
      </c>
      <c r="I37" s="19">
        <v>474</v>
      </c>
      <c r="J37" s="21" t="s">
        <v>36</v>
      </c>
      <c r="K37" s="21">
        <v>240</v>
      </c>
      <c r="L37" s="19"/>
    </row>
    <row r="38" spans="1:13" ht="25.2" customHeight="1" x14ac:dyDescent="0.3">
      <c r="A38" s="37" t="s">
        <v>40</v>
      </c>
      <c r="B38" s="41" t="s">
        <v>63</v>
      </c>
      <c r="C38" s="19" t="s">
        <v>52</v>
      </c>
      <c r="D38" s="20">
        <f t="shared" si="10"/>
        <v>2000</v>
      </c>
      <c r="E38" s="20">
        <v>0</v>
      </c>
      <c r="F38" s="20">
        <v>0</v>
      </c>
      <c r="G38" s="20">
        <v>0</v>
      </c>
      <c r="H38" s="20">
        <v>2000</v>
      </c>
      <c r="I38" s="19">
        <v>474</v>
      </c>
      <c r="J38" s="19"/>
      <c r="K38" s="23"/>
      <c r="L38" s="19"/>
    </row>
    <row r="39" spans="1:13" ht="25.2" customHeight="1" x14ac:dyDescent="0.3">
      <c r="A39" s="37"/>
      <c r="B39" s="41"/>
      <c r="C39" s="19" t="s">
        <v>58</v>
      </c>
      <c r="D39" s="20">
        <f t="shared" si="10"/>
        <v>2000</v>
      </c>
      <c r="E39" s="20">
        <v>0</v>
      </c>
      <c r="F39" s="20">
        <v>0</v>
      </c>
      <c r="G39" s="20">
        <v>0</v>
      </c>
      <c r="H39" s="20">
        <v>2000</v>
      </c>
      <c r="I39" s="19">
        <v>474</v>
      </c>
      <c r="J39" s="19"/>
      <c r="K39" s="23"/>
      <c r="L39" s="19"/>
    </row>
    <row r="40" spans="1:13" ht="25.2" customHeight="1" x14ac:dyDescent="0.3">
      <c r="A40" s="37"/>
      <c r="B40" s="41"/>
      <c r="C40" s="19" t="s">
        <v>77</v>
      </c>
      <c r="D40" s="20">
        <f t="shared" ref="D40:D42" si="11">SUM(E40:H40)</f>
        <v>2000</v>
      </c>
      <c r="E40" s="20">
        <v>0</v>
      </c>
      <c r="F40" s="20">
        <v>0</v>
      </c>
      <c r="G40" s="20">
        <v>0</v>
      </c>
      <c r="H40" s="20">
        <v>2000</v>
      </c>
      <c r="I40" s="19">
        <v>474</v>
      </c>
      <c r="J40" s="19"/>
      <c r="K40" s="23"/>
      <c r="L40" s="19"/>
    </row>
    <row r="41" spans="1:13" ht="51.6" customHeight="1" x14ac:dyDescent="0.3">
      <c r="A41" s="43" t="s">
        <v>45</v>
      </c>
      <c r="B41" s="38" t="s">
        <v>93</v>
      </c>
      <c r="C41" s="19" t="s">
        <v>52</v>
      </c>
      <c r="D41" s="20">
        <f t="shared" si="11"/>
        <v>0</v>
      </c>
      <c r="E41" s="20">
        <v>0</v>
      </c>
      <c r="F41" s="20">
        <v>0</v>
      </c>
      <c r="G41" s="20">
        <v>0</v>
      </c>
      <c r="H41" s="20">
        <v>0</v>
      </c>
      <c r="I41" s="19"/>
      <c r="J41" s="19"/>
      <c r="K41" s="23"/>
      <c r="L41" s="19"/>
    </row>
    <row r="42" spans="1:13" ht="51.6" customHeight="1" x14ac:dyDescent="0.3">
      <c r="A42" s="48"/>
      <c r="B42" s="42"/>
      <c r="C42" s="19" t="s">
        <v>58</v>
      </c>
      <c r="D42" s="20">
        <f t="shared" si="11"/>
        <v>19994.8</v>
      </c>
      <c r="E42" s="20">
        <v>0</v>
      </c>
      <c r="F42" s="20">
        <v>19992.8</v>
      </c>
      <c r="G42" s="20">
        <v>2</v>
      </c>
      <c r="H42" s="20">
        <v>0</v>
      </c>
      <c r="I42" s="19">
        <v>474</v>
      </c>
      <c r="J42" s="19" t="s">
        <v>69</v>
      </c>
      <c r="K42" s="23">
        <v>240</v>
      </c>
      <c r="L42" s="19"/>
    </row>
    <row r="43" spans="1:13" ht="87" customHeight="1" x14ac:dyDescent="0.3">
      <c r="A43" s="48"/>
      <c r="B43" s="42"/>
      <c r="C43" s="19" t="s">
        <v>77</v>
      </c>
      <c r="D43" s="20">
        <f t="shared" ref="D43" si="12">SUM(E43:H43)</f>
        <v>0</v>
      </c>
      <c r="E43" s="20">
        <v>0</v>
      </c>
      <c r="F43" s="20">
        <v>0</v>
      </c>
      <c r="G43" s="20">
        <v>0</v>
      </c>
      <c r="H43" s="20">
        <v>0</v>
      </c>
      <c r="I43" s="19"/>
      <c r="J43" s="19"/>
      <c r="K43" s="23"/>
      <c r="L43" s="19"/>
    </row>
    <row r="44" spans="1:13" ht="27" customHeight="1" x14ac:dyDescent="0.3">
      <c r="A44" s="37" t="s">
        <v>21</v>
      </c>
      <c r="B44" s="37"/>
      <c r="C44" s="19" t="s">
        <v>78</v>
      </c>
      <c r="D44" s="20">
        <f t="shared" ref="D44" si="13">SUM(E44:H44)</f>
        <v>459851.5</v>
      </c>
      <c r="E44" s="20">
        <f>SUM(E45:E47)</f>
        <v>18968</v>
      </c>
      <c r="F44" s="20">
        <f>SUM(F45:F47)</f>
        <v>71222.299999999988</v>
      </c>
      <c r="G44" s="20">
        <f>SUM(G45:G47)</f>
        <v>363661.2</v>
      </c>
      <c r="H44" s="20">
        <f>SUM(H45:H47)</f>
        <v>6000</v>
      </c>
      <c r="I44" s="19"/>
      <c r="J44" s="19"/>
      <c r="K44" s="23"/>
      <c r="L44" s="19"/>
    </row>
    <row r="45" spans="1:13" ht="27" customHeight="1" x14ac:dyDescent="0.3">
      <c r="A45" s="52" t="s">
        <v>10</v>
      </c>
      <c r="B45" s="53"/>
      <c r="C45" s="19" t="s">
        <v>52</v>
      </c>
      <c r="D45" s="20">
        <f>SUM(E45:H45)</f>
        <v>357642.6</v>
      </c>
      <c r="E45" s="20">
        <f>E23+E26+E29+E35+E38+E32</f>
        <v>5953.6</v>
      </c>
      <c r="F45" s="20">
        <f>F23+F26+F29+F35+F38+F32</f>
        <v>47587.299999999996</v>
      </c>
      <c r="G45" s="20">
        <f>G23+G26+G29+G35+G38+G32</f>
        <v>302101.7</v>
      </c>
      <c r="H45" s="20">
        <f>H23+H26+H29+H35+H38+H32</f>
        <v>2000</v>
      </c>
      <c r="I45" s="19"/>
      <c r="J45" s="19"/>
      <c r="K45" s="23"/>
      <c r="L45" s="19"/>
    </row>
    <row r="46" spans="1:13" ht="27" customHeight="1" x14ac:dyDescent="0.3">
      <c r="A46" s="54"/>
      <c r="B46" s="55"/>
      <c r="C46" s="19" t="s">
        <v>58</v>
      </c>
      <c r="D46" s="20">
        <f t="shared" ref="D46:D47" si="14">SUM(E46:H46)</f>
        <v>69179</v>
      </c>
      <c r="E46" s="20">
        <f>E24+E27+E30+E36+E39+E33</f>
        <v>7464.4</v>
      </c>
      <c r="F46" s="20">
        <f>F24+F27+F30+F36+F39+F33+F42</f>
        <v>21977.1</v>
      </c>
      <c r="G46" s="20">
        <f>G24+G27+G30+G36+G39+G33+G42</f>
        <v>37737.5</v>
      </c>
      <c r="H46" s="20">
        <f>H24+H27+H30+H36+H39+H33</f>
        <v>2000</v>
      </c>
      <c r="I46" s="19"/>
      <c r="J46" s="19"/>
      <c r="K46" s="23"/>
      <c r="L46" s="19"/>
      <c r="M46" s="11"/>
    </row>
    <row r="47" spans="1:13" ht="27" customHeight="1" x14ac:dyDescent="0.3">
      <c r="A47" s="56"/>
      <c r="B47" s="57"/>
      <c r="C47" s="19" t="s">
        <v>77</v>
      </c>
      <c r="D47" s="20">
        <f t="shared" si="14"/>
        <v>33029.9</v>
      </c>
      <c r="E47" s="20">
        <f>E25+E28+E31+E37+E40+E34</f>
        <v>5550</v>
      </c>
      <c r="F47" s="20">
        <f>+F25+F28+F31+F37+F40+F34</f>
        <v>1657.9</v>
      </c>
      <c r="G47" s="20">
        <f>G25+G28+G31+G37+G40+G34</f>
        <v>23822</v>
      </c>
      <c r="H47" s="20">
        <f>H25+H28+H31+H37+H40+H34</f>
        <v>2000</v>
      </c>
      <c r="I47" s="19"/>
      <c r="J47" s="19"/>
      <c r="K47" s="23"/>
      <c r="L47" s="19"/>
      <c r="M47" s="11"/>
    </row>
    <row r="48" spans="1:13" ht="15.6" customHeight="1" x14ac:dyDescent="0.3">
      <c r="A48" s="37" t="s">
        <v>33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ht="46.8" x14ac:dyDescent="0.3">
      <c r="A49" s="43" t="s">
        <v>18</v>
      </c>
      <c r="B49" s="38" t="s">
        <v>29</v>
      </c>
      <c r="C49" s="19" t="s">
        <v>52</v>
      </c>
      <c r="D49" s="20">
        <f t="shared" ref="D49" si="15">SUM(E49:H49)</f>
        <v>96299.5</v>
      </c>
      <c r="E49" s="20">
        <v>0</v>
      </c>
      <c r="F49" s="20">
        <v>1100</v>
      </c>
      <c r="G49" s="20">
        <v>95199.5</v>
      </c>
      <c r="H49" s="20">
        <v>0</v>
      </c>
      <c r="I49" s="19">
        <v>474</v>
      </c>
      <c r="J49" s="21" t="s">
        <v>80</v>
      </c>
      <c r="K49" s="22" t="s">
        <v>35</v>
      </c>
      <c r="L49" s="19"/>
    </row>
    <row r="50" spans="1:12" ht="33.6" customHeight="1" x14ac:dyDescent="0.3">
      <c r="A50" s="48"/>
      <c r="B50" s="42"/>
      <c r="C50" s="19" t="s">
        <v>58</v>
      </c>
      <c r="D50" s="20">
        <f t="shared" ref="D50" si="16">SUM(E50:H50)</f>
        <v>38206.6</v>
      </c>
      <c r="E50" s="20">
        <v>0</v>
      </c>
      <c r="F50" s="20">
        <v>0</v>
      </c>
      <c r="G50" s="20">
        <v>38206.6</v>
      </c>
      <c r="H50" s="20">
        <v>0</v>
      </c>
      <c r="I50" s="19">
        <v>474</v>
      </c>
      <c r="J50" s="21" t="s">
        <v>73</v>
      </c>
      <c r="K50" s="22" t="s">
        <v>35</v>
      </c>
      <c r="L50" s="19"/>
    </row>
    <row r="51" spans="1:12" ht="31.2" x14ac:dyDescent="0.3">
      <c r="A51" s="48"/>
      <c r="B51" s="42"/>
      <c r="C51" s="19" t="s">
        <v>77</v>
      </c>
      <c r="D51" s="20">
        <f t="shared" ref="D51:D53" si="17">SUM(E51:H51)</f>
        <v>50950.9</v>
      </c>
      <c r="E51" s="20">
        <v>0</v>
      </c>
      <c r="F51" s="20">
        <v>0</v>
      </c>
      <c r="G51" s="20">
        <v>50950.9</v>
      </c>
      <c r="H51" s="20">
        <v>0</v>
      </c>
      <c r="I51" s="19">
        <v>474</v>
      </c>
      <c r="J51" s="21" t="s">
        <v>73</v>
      </c>
      <c r="K51" s="22" t="s">
        <v>35</v>
      </c>
      <c r="L51" s="19"/>
    </row>
    <row r="52" spans="1:12" ht="32.4" customHeight="1" x14ac:dyDescent="0.3">
      <c r="A52" s="37" t="s">
        <v>31</v>
      </c>
      <c r="B52" s="41" t="s">
        <v>30</v>
      </c>
      <c r="C52" s="19" t="s">
        <v>52</v>
      </c>
      <c r="D52" s="20">
        <f t="shared" si="17"/>
        <v>448.9</v>
      </c>
      <c r="E52" s="20">
        <v>0</v>
      </c>
      <c r="F52" s="20">
        <v>0</v>
      </c>
      <c r="G52" s="20">
        <v>448.9</v>
      </c>
      <c r="H52" s="20">
        <v>0</v>
      </c>
      <c r="I52" s="19">
        <v>474</v>
      </c>
      <c r="J52" s="22" t="s">
        <v>72</v>
      </c>
      <c r="K52" s="22">
        <v>290</v>
      </c>
      <c r="L52" s="19"/>
    </row>
    <row r="53" spans="1:12" ht="32.4" customHeight="1" x14ac:dyDescent="0.3">
      <c r="A53" s="58"/>
      <c r="B53" s="59"/>
      <c r="C53" s="19" t="s">
        <v>58</v>
      </c>
      <c r="D53" s="20">
        <f t="shared" si="17"/>
        <v>298.89999999999998</v>
      </c>
      <c r="E53" s="20">
        <v>0</v>
      </c>
      <c r="F53" s="20">
        <v>0</v>
      </c>
      <c r="G53" s="20">
        <v>298.89999999999998</v>
      </c>
      <c r="H53" s="20">
        <v>0</v>
      </c>
      <c r="I53" s="19">
        <v>474</v>
      </c>
      <c r="J53" s="22" t="s">
        <v>72</v>
      </c>
      <c r="K53" s="22">
        <v>290</v>
      </c>
      <c r="L53" s="19"/>
    </row>
    <row r="54" spans="1:12" ht="32.4" customHeight="1" x14ac:dyDescent="0.3">
      <c r="A54" s="58"/>
      <c r="B54" s="59"/>
      <c r="C54" s="19" t="s">
        <v>77</v>
      </c>
      <c r="D54" s="20">
        <f t="shared" ref="D54:D56" si="18">SUM(E54:H54)</f>
        <v>298.89999999999998</v>
      </c>
      <c r="E54" s="20">
        <v>0</v>
      </c>
      <c r="F54" s="20">
        <v>0</v>
      </c>
      <c r="G54" s="20">
        <v>298.89999999999998</v>
      </c>
      <c r="H54" s="20">
        <v>0</v>
      </c>
      <c r="I54" s="19">
        <v>474</v>
      </c>
      <c r="J54" s="22" t="s">
        <v>72</v>
      </c>
      <c r="K54" s="22">
        <v>290</v>
      </c>
      <c r="L54" s="19"/>
    </row>
    <row r="55" spans="1:12" ht="63" customHeight="1" x14ac:dyDescent="0.3">
      <c r="A55" s="43" t="s">
        <v>32</v>
      </c>
      <c r="B55" s="38" t="s">
        <v>64</v>
      </c>
      <c r="C55" s="19" t="s">
        <v>52</v>
      </c>
      <c r="D55" s="20">
        <f t="shared" si="18"/>
        <v>37027.800000000003</v>
      </c>
      <c r="E55" s="20">
        <v>0</v>
      </c>
      <c r="F55" s="20">
        <v>0</v>
      </c>
      <c r="G55" s="20">
        <v>37027.800000000003</v>
      </c>
      <c r="H55" s="20">
        <v>0</v>
      </c>
      <c r="I55" s="19">
        <v>474</v>
      </c>
      <c r="J55" s="22" t="s">
        <v>81</v>
      </c>
      <c r="K55" s="22" t="s">
        <v>35</v>
      </c>
      <c r="L55" s="19"/>
    </row>
    <row r="56" spans="1:12" ht="30.6" customHeight="1" x14ac:dyDescent="0.3">
      <c r="A56" s="48"/>
      <c r="B56" s="42"/>
      <c r="C56" s="19" t="s">
        <v>58</v>
      </c>
      <c r="D56" s="20">
        <f t="shared" si="18"/>
        <v>30770.3</v>
      </c>
      <c r="E56" s="20">
        <v>0</v>
      </c>
      <c r="F56" s="20">
        <v>0</v>
      </c>
      <c r="G56" s="20">
        <v>30770.3</v>
      </c>
      <c r="H56" s="20">
        <v>0</v>
      </c>
      <c r="I56" s="19">
        <v>474</v>
      </c>
      <c r="J56" s="22" t="s">
        <v>75</v>
      </c>
      <c r="K56" s="22">
        <v>240</v>
      </c>
      <c r="L56" s="19"/>
    </row>
    <row r="57" spans="1:12" ht="31.2" customHeight="1" x14ac:dyDescent="0.3">
      <c r="A57" s="48"/>
      <c r="B57" s="42"/>
      <c r="C57" s="19" t="s">
        <v>77</v>
      </c>
      <c r="D57" s="20">
        <f t="shared" ref="D57" si="19">SUM(E57:H57)</f>
        <v>30770.3</v>
      </c>
      <c r="E57" s="20">
        <v>0</v>
      </c>
      <c r="F57" s="20">
        <v>0</v>
      </c>
      <c r="G57" s="20">
        <v>30770.3</v>
      </c>
      <c r="H57" s="20">
        <v>0</v>
      </c>
      <c r="I57" s="19">
        <v>474</v>
      </c>
      <c r="J57" s="22" t="s">
        <v>74</v>
      </c>
      <c r="K57" s="22">
        <v>240</v>
      </c>
      <c r="L57" s="19"/>
    </row>
    <row r="58" spans="1:12" ht="28.2" customHeight="1" x14ac:dyDescent="0.3">
      <c r="A58" s="37" t="s">
        <v>22</v>
      </c>
      <c r="B58" s="37"/>
      <c r="C58" s="19" t="s">
        <v>78</v>
      </c>
      <c r="D58" s="20">
        <f t="shared" ref="D58:D60" si="20">SUM(E58:H58)</f>
        <v>285072.09999999998</v>
      </c>
      <c r="E58" s="20">
        <f>SUM(E59:E61)</f>
        <v>0</v>
      </c>
      <c r="F58" s="20">
        <f>SUM(F59:F61)</f>
        <v>1100</v>
      </c>
      <c r="G58" s="20">
        <f>SUM(G59:G61)</f>
        <v>283972.09999999998</v>
      </c>
      <c r="H58" s="20">
        <f>SUM(H59:H61)</f>
        <v>0</v>
      </c>
      <c r="I58" s="19"/>
      <c r="J58" s="19"/>
      <c r="K58" s="23"/>
      <c r="L58" s="19"/>
    </row>
    <row r="59" spans="1:12" ht="33" customHeight="1" x14ac:dyDescent="0.3">
      <c r="A59" s="37" t="s">
        <v>10</v>
      </c>
      <c r="B59" s="37"/>
      <c r="C59" s="19" t="s">
        <v>52</v>
      </c>
      <c r="D59" s="20">
        <f t="shared" si="20"/>
        <v>133776.20000000001</v>
      </c>
      <c r="E59" s="20">
        <f t="shared" ref="E59:H61" si="21">E49+E52+E55</f>
        <v>0</v>
      </c>
      <c r="F59" s="20">
        <f t="shared" si="21"/>
        <v>1100</v>
      </c>
      <c r="G59" s="20">
        <f t="shared" si="21"/>
        <v>132676.20000000001</v>
      </c>
      <c r="H59" s="20">
        <f t="shared" si="21"/>
        <v>0</v>
      </c>
      <c r="I59" s="19"/>
      <c r="J59" s="19"/>
      <c r="K59" s="23"/>
      <c r="L59" s="19"/>
    </row>
    <row r="60" spans="1:12" ht="33" customHeight="1" x14ac:dyDescent="0.3">
      <c r="A60" s="37"/>
      <c r="B60" s="37"/>
      <c r="C60" s="19" t="s">
        <v>58</v>
      </c>
      <c r="D60" s="20">
        <f t="shared" si="20"/>
        <v>69275.8</v>
      </c>
      <c r="E60" s="20">
        <f t="shared" si="21"/>
        <v>0</v>
      </c>
      <c r="F60" s="20">
        <f t="shared" si="21"/>
        <v>0</v>
      </c>
      <c r="G60" s="20">
        <f t="shared" si="21"/>
        <v>69275.8</v>
      </c>
      <c r="H60" s="20">
        <f t="shared" si="21"/>
        <v>0</v>
      </c>
      <c r="I60" s="19"/>
      <c r="J60" s="19"/>
      <c r="K60" s="23"/>
      <c r="L60" s="19"/>
    </row>
    <row r="61" spans="1:12" ht="33" customHeight="1" x14ac:dyDescent="0.3">
      <c r="A61" s="37"/>
      <c r="B61" s="37"/>
      <c r="C61" s="19" t="s">
        <v>77</v>
      </c>
      <c r="D61" s="20">
        <f>SUM(E61:H61)</f>
        <v>82020.100000000006</v>
      </c>
      <c r="E61" s="20">
        <f t="shared" si="21"/>
        <v>0</v>
      </c>
      <c r="F61" s="20">
        <f t="shared" si="21"/>
        <v>0</v>
      </c>
      <c r="G61" s="20">
        <f t="shared" si="21"/>
        <v>82020.100000000006</v>
      </c>
      <c r="H61" s="20">
        <f t="shared" si="21"/>
        <v>0</v>
      </c>
      <c r="I61" s="19"/>
      <c r="J61" s="19"/>
      <c r="K61" s="23"/>
      <c r="L61" s="19"/>
    </row>
    <row r="62" spans="1:12" x14ac:dyDescent="0.3">
      <c r="A62" s="37" t="s">
        <v>65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 ht="23.25" customHeight="1" x14ac:dyDescent="0.3">
      <c r="A63" s="37" t="s">
        <v>43</v>
      </c>
      <c r="B63" s="41" t="s">
        <v>44</v>
      </c>
      <c r="C63" s="19" t="s">
        <v>52</v>
      </c>
      <c r="D63" s="20">
        <f t="shared" ref="D63:D64" si="22">SUM(E63:H63)</f>
        <v>5000</v>
      </c>
      <c r="E63" s="20">
        <v>5000</v>
      </c>
      <c r="F63" s="20">
        <v>0</v>
      </c>
      <c r="G63" s="20">
        <v>0</v>
      </c>
      <c r="H63" s="20">
        <v>0</v>
      </c>
      <c r="I63" s="19">
        <v>474</v>
      </c>
      <c r="J63" s="19" t="s">
        <v>82</v>
      </c>
      <c r="K63" s="23" t="s">
        <v>83</v>
      </c>
      <c r="L63" s="19"/>
    </row>
    <row r="64" spans="1:12" ht="22.5" customHeight="1" x14ac:dyDescent="0.3">
      <c r="A64" s="37"/>
      <c r="B64" s="41"/>
      <c r="C64" s="19" t="s">
        <v>58</v>
      </c>
      <c r="D64" s="20">
        <f t="shared" si="22"/>
        <v>0</v>
      </c>
      <c r="E64" s="20">
        <f t="shared" ref="E64" si="23">SUM(F64:I64)</f>
        <v>0</v>
      </c>
      <c r="F64" s="20">
        <v>0</v>
      </c>
      <c r="G64" s="20">
        <v>0</v>
      </c>
      <c r="H64" s="20">
        <v>0</v>
      </c>
      <c r="I64" s="19"/>
      <c r="J64" s="19"/>
      <c r="K64" s="23"/>
      <c r="L64" s="19"/>
    </row>
    <row r="65" spans="1:13" ht="23.25" customHeight="1" x14ac:dyDescent="0.3">
      <c r="A65" s="37"/>
      <c r="B65" s="41"/>
      <c r="C65" s="19" t="s">
        <v>77</v>
      </c>
      <c r="D65" s="20">
        <f t="shared" ref="D65:D67" si="24">SUM(E65:H65)</f>
        <v>0</v>
      </c>
      <c r="E65" s="20">
        <v>0</v>
      </c>
      <c r="F65" s="20">
        <v>0</v>
      </c>
      <c r="G65" s="20">
        <v>0</v>
      </c>
      <c r="H65" s="20">
        <v>0</v>
      </c>
      <c r="I65" s="19"/>
      <c r="J65" s="19"/>
      <c r="K65" s="23"/>
      <c r="L65" s="19"/>
    </row>
    <row r="66" spans="1:13" ht="31.95" customHeight="1" x14ac:dyDescent="0.3">
      <c r="A66" s="37" t="s">
        <v>51</v>
      </c>
      <c r="B66" s="41" t="s">
        <v>62</v>
      </c>
      <c r="C66" s="19" t="s">
        <v>52</v>
      </c>
      <c r="D66" s="20">
        <f t="shared" si="24"/>
        <v>41841</v>
      </c>
      <c r="E66" s="20">
        <v>36515.800000000003</v>
      </c>
      <c r="F66" s="20">
        <v>1521.5</v>
      </c>
      <c r="G66" s="20">
        <v>3803.7</v>
      </c>
      <c r="H66" s="20">
        <v>0</v>
      </c>
      <c r="I66" s="19">
        <v>474</v>
      </c>
      <c r="J66" s="19" t="s">
        <v>61</v>
      </c>
      <c r="K66" s="23">
        <v>240</v>
      </c>
      <c r="L66" s="19"/>
    </row>
    <row r="67" spans="1:13" ht="31.95" customHeight="1" x14ac:dyDescent="0.3">
      <c r="A67" s="58"/>
      <c r="B67" s="59"/>
      <c r="C67" s="19" t="s">
        <v>58</v>
      </c>
      <c r="D67" s="20">
        <f t="shared" si="24"/>
        <v>0</v>
      </c>
      <c r="E67" s="20">
        <v>0</v>
      </c>
      <c r="F67" s="20">
        <v>0</v>
      </c>
      <c r="G67" s="20">
        <v>0</v>
      </c>
      <c r="H67" s="20">
        <v>0</v>
      </c>
      <c r="I67" s="19"/>
      <c r="J67" s="19"/>
      <c r="K67" s="23"/>
      <c r="L67" s="19"/>
    </row>
    <row r="68" spans="1:13" ht="45.6" customHeight="1" x14ac:dyDescent="0.3">
      <c r="A68" s="58"/>
      <c r="B68" s="59"/>
      <c r="C68" s="19" t="s">
        <v>77</v>
      </c>
      <c r="D68" s="20">
        <f t="shared" ref="D68:D73" si="25">SUM(E68:H68)</f>
        <v>0</v>
      </c>
      <c r="E68" s="20">
        <v>0</v>
      </c>
      <c r="F68" s="20">
        <v>0</v>
      </c>
      <c r="G68" s="20">
        <v>0</v>
      </c>
      <c r="H68" s="20">
        <v>0</v>
      </c>
      <c r="I68" s="19"/>
      <c r="J68" s="19"/>
      <c r="K68" s="23"/>
      <c r="L68" s="19"/>
    </row>
    <row r="69" spans="1:13" ht="16.2" customHeight="1" x14ac:dyDescent="0.3">
      <c r="A69" s="37" t="s">
        <v>54</v>
      </c>
      <c r="B69" s="41" t="s">
        <v>87</v>
      </c>
      <c r="C69" s="19" t="s">
        <v>52</v>
      </c>
      <c r="D69" s="20">
        <f t="shared" si="25"/>
        <v>6526.5</v>
      </c>
      <c r="E69" s="20">
        <v>5967.4</v>
      </c>
      <c r="F69" s="20">
        <v>248.6</v>
      </c>
      <c r="G69" s="20">
        <v>310.5</v>
      </c>
      <c r="H69" s="20">
        <v>0</v>
      </c>
      <c r="I69" s="19">
        <v>474</v>
      </c>
      <c r="J69" s="19" t="s">
        <v>88</v>
      </c>
      <c r="K69" s="23">
        <v>240</v>
      </c>
      <c r="L69" s="19"/>
    </row>
    <row r="70" spans="1:13" ht="16.2" customHeight="1" x14ac:dyDescent="0.3">
      <c r="A70" s="58"/>
      <c r="B70" s="59"/>
      <c r="C70" s="19" t="s">
        <v>58</v>
      </c>
      <c r="D70" s="20">
        <f t="shared" si="25"/>
        <v>0</v>
      </c>
      <c r="E70" s="20">
        <v>0</v>
      </c>
      <c r="F70" s="20">
        <v>0</v>
      </c>
      <c r="G70" s="20">
        <v>0</v>
      </c>
      <c r="H70" s="20">
        <v>0</v>
      </c>
      <c r="I70" s="19"/>
      <c r="J70" s="19"/>
      <c r="K70" s="23"/>
      <c r="L70" s="19"/>
    </row>
    <row r="71" spans="1:13" ht="16.95" customHeight="1" x14ac:dyDescent="0.3">
      <c r="A71" s="58"/>
      <c r="B71" s="59"/>
      <c r="C71" s="19" t="s">
        <v>77</v>
      </c>
      <c r="D71" s="20">
        <f t="shared" si="25"/>
        <v>0</v>
      </c>
      <c r="E71" s="20">
        <v>0</v>
      </c>
      <c r="F71" s="20">
        <v>0</v>
      </c>
      <c r="G71" s="20">
        <v>0</v>
      </c>
      <c r="H71" s="20">
        <v>0</v>
      </c>
      <c r="I71" s="19"/>
      <c r="J71" s="19"/>
      <c r="K71" s="23"/>
      <c r="L71" s="19"/>
    </row>
    <row r="72" spans="1:13" ht="20.399999999999999" customHeight="1" x14ac:dyDescent="0.3">
      <c r="A72" s="37" t="s">
        <v>86</v>
      </c>
      <c r="B72" s="41" t="s">
        <v>76</v>
      </c>
      <c r="C72" s="19" t="s">
        <v>52</v>
      </c>
      <c r="D72" s="20">
        <f t="shared" si="25"/>
        <v>10500</v>
      </c>
      <c r="E72" s="20">
        <v>0</v>
      </c>
      <c r="F72" s="20">
        <v>10000</v>
      </c>
      <c r="G72" s="20">
        <v>500</v>
      </c>
      <c r="H72" s="20">
        <v>0</v>
      </c>
      <c r="I72" s="19">
        <v>474</v>
      </c>
      <c r="J72" s="19" t="s">
        <v>84</v>
      </c>
      <c r="K72" s="23" t="s">
        <v>85</v>
      </c>
      <c r="L72" s="19"/>
    </row>
    <row r="73" spans="1:13" ht="20.399999999999999" customHeight="1" x14ac:dyDescent="0.3">
      <c r="A73" s="58"/>
      <c r="B73" s="59"/>
      <c r="C73" s="19" t="s">
        <v>58</v>
      </c>
      <c r="D73" s="20">
        <f t="shared" si="25"/>
        <v>0</v>
      </c>
      <c r="E73" s="20">
        <v>0</v>
      </c>
      <c r="F73" s="20">
        <v>0</v>
      </c>
      <c r="G73" s="20">
        <v>0</v>
      </c>
      <c r="H73" s="20">
        <v>0</v>
      </c>
      <c r="I73" s="19"/>
      <c r="J73" s="19"/>
      <c r="K73" s="23"/>
      <c r="L73" s="19"/>
    </row>
    <row r="74" spans="1:13" ht="19.8" customHeight="1" x14ac:dyDescent="0.3">
      <c r="A74" s="58"/>
      <c r="B74" s="59"/>
      <c r="C74" s="19" t="s">
        <v>77</v>
      </c>
      <c r="D74" s="20">
        <f t="shared" ref="D74" si="26">SUM(E74:H74)</f>
        <v>0</v>
      </c>
      <c r="E74" s="20">
        <v>0</v>
      </c>
      <c r="F74" s="20">
        <v>0</v>
      </c>
      <c r="G74" s="20">
        <v>0</v>
      </c>
      <c r="H74" s="20">
        <v>0</v>
      </c>
      <c r="I74" s="19"/>
      <c r="J74" s="19"/>
      <c r="K74" s="23"/>
      <c r="L74" s="19"/>
    </row>
    <row r="75" spans="1:13" ht="20.399999999999999" customHeight="1" x14ac:dyDescent="0.3">
      <c r="A75" s="37" t="s">
        <v>42</v>
      </c>
      <c r="B75" s="37"/>
      <c r="C75" s="19" t="s">
        <v>78</v>
      </c>
      <c r="D75" s="20">
        <f>SUM(E75:H75)</f>
        <v>63867.5</v>
      </c>
      <c r="E75" s="20">
        <f>SUM(E76:E78)</f>
        <v>47483.200000000004</v>
      </c>
      <c r="F75" s="20">
        <f>SUM(F76:F78)</f>
        <v>11770.1</v>
      </c>
      <c r="G75" s="20">
        <f>SUM(G76:G78)</f>
        <v>4614.2</v>
      </c>
      <c r="H75" s="20">
        <f>SUM(H76:H78)</f>
        <v>0</v>
      </c>
      <c r="I75" s="19"/>
      <c r="J75" s="20"/>
      <c r="K75" s="23"/>
      <c r="L75" s="19"/>
    </row>
    <row r="76" spans="1:13" ht="16.95" customHeight="1" x14ac:dyDescent="0.3">
      <c r="A76" s="37" t="s">
        <v>10</v>
      </c>
      <c r="B76" s="37"/>
      <c r="C76" s="19" t="s">
        <v>52</v>
      </c>
      <c r="D76" s="20">
        <f>SUM(E76:H76)</f>
        <v>63867.5</v>
      </c>
      <c r="E76" s="20">
        <f>E63+E66+E72+E69</f>
        <v>47483.200000000004</v>
      </c>
      <c r="F76" s="20">
        <f>F63+F66+F72+F69</f>
        <v>11770.1</v>
      </c>
      <c r="G76" s="20">
        <f>G63+G66+G72+G69</f>
        <v>4614.2</v>
      </c>
      <c r="H76" s="20">
        <f>H63+H66</f>
        <v>0</v>
      </c>
      <c r="I76" s="19"/>
      <c r="J76" s="19"/>
      <c r="K76" s="23"/>
      <c r="L76" s="19"/>
    </row>
    <row r="77" spans="1:13" ht="16.95" customHeight="1" x14ac:dyDescent="0.3">
      <c r="A77" s="37"/>
      <c r="B77" s="37"/>
      <c r="C77" s="19" t="s">
        <v>58</v>
      </c>
      <c r="D77" s="20">
        <f>SUM(E77:H77)</f>
        <v>0</v>
      </c>
      <c r="E77" s="20">
        <f t="shared" ref="E77:G78" si="27">E64+E67+E73</f>
        <v>0</v>
      </c>
      <c r="F77" s="20">
        <f t="shared" si="27"/>
        <v>0</v>
      </c>
      <c r="G77" s="20">
        <f t="shared" si="27"/>
        <v>0</v>
      </c>
      <c r="H77" s="20">
        <f>H64+H67</f>
        <v>0</v>
      </c>
      <c r="I77" s="19"/>
      <c r="J77" s="19"/>
      <c r="K77" s="23"/>
      <c r="L77" s="19"/>
    </row>
    <row r="78" spans="1:13" ht="16.95" customHeight="1" x14ac:dyDescent="0.3">
      <c r="A78" s="37"/>
      <c r="B78" s="37"/>
      <c r="C78" s="19" t="s">
        <v>77</v>
      </c>
      <c r="D78" s="20">
        <f>SUM(E78:H78)</f>
        <v>0</v>
      </c>
      <c r="E78" s="20">
        <f t="shared" si="27"/>
        <v>0</v>
      </c>
      <c r="F78" s="20">
        <f t="shared" si="27"/>
        <v>0</v>
      </c>
      <c r="G78" s="20">
        <f t="shared" si="27"/>
        <v>0</v>
      </c>
      <c r="H78" s="20">
        <f>H65+H68</f>
        <v>0</v>
      </c>
      <c r="I78" s="19"/>
      <c r="J78" s="19"/>
      <c r="K78" s="23"/>
      <c r="L78" s="19"/>
    </row>
    <row r="79" spans="1:13" ht="25.2" customHeight="1" x14ac:dyDescent="0.3">
      <c r="A79" s="37" t="s">
        <v>66</v>
      </c>
      <c r="B79" s="37"/>
      <c r="C79" s="19" t="s">
        <v>78</v>
      </c>
      <c r="D79" s="20">
        <f t="shared" ref="D79" si="28">SUM(E79:H79)</f>
        <v>6985923.4000000004</v>
      </c>
      <c r="E79" s="20">
        <f>SUM(E80:E82)</f>
        <v>66451.200000000012</v>
      </c>
      <c r="F79" s="20">
        <f>SUM(F80:F82)</f>
        <v>84117.4</v>
      </c>
      <c r="G79" s="20">
        <f>SUM(G80:G82)</f>
        <v>5369088.9000000004</v>
      </c>
      <c r="H79" s="20">
        <f>SUM(H80:H82)</f>
        <v>1466265.9</v>
      </c>
      <c r="I79" s="19" t="s">
        <v>11</v>
      </c>
      <c r="J79" s="19" t="s">
        <v>11</v>
      </c>
      <c r="K79" s="19"/>
      <c r="L79" s="19"/>
    </row>
    <row r="80" spans="1:13" ht="17.399999999999999" customHeight="1" x14ac:dyDescent="0.3">
      <c r="A80" s="37" t="s">
        <v>10</v>
      </c>
      <c r="B80" s="37"/>
      <c r="C80" s="19" t="s">
        <v>52</v>
      </c>
      <c r="D80" s="20">
        <f>SUM(E80:H80)</f>
        <v>2657480.9999999995</v>
      </c>
      <c r="E80" s="20">
        <f>E13+E18+E45+E59+E76</f>
        <v>53436.800000000003</v>
      </c>
      <c r="F80" s="20">
        <f>F13+F18+F45+F59+F76</f>
        <v>60482.399999999994</v>
      </c>
      <c r="G80" s="20">
        <f>G13+G18+G45+G59+G76</f>
        <v>2054806.4999999998</v>
      </c>
      <c r="H80" s="20">
        <f>H13+H18+H45+H59</f>
        <v>488755.3</v>
      </c>
      <c r="I80" s="19" t="s">
        <v>11</v>
      </c>
      <c r="J80" s="19" t="s">
        <v>11</v>
      </c>
      <c r="K80" s="19"/>
      <c r="L80" s="19"/>
      <c r="M80" s="11"/>
    </row>
    <row r="81" spans="1:13" ht="17.399999999999999" customHeight="1" x14ac:dyDescent="0.3">
      <c r="A81" s="37"/>
      <c r="B81" s="37"/>
      <c r="C81" s="19" t="s">
        <v>58</v>
      </c>
      <c r="D81" s="20">
        <f>SUM(E81:H81)</f>
        <v>2173980.6</v>
      </c>
      <c r="E81" s="20">
        <f>E14+E19+E46+E60+E64</f>
        <v>7464.4</v>
      </c>
      <c r="F81" s="20">
        <f t="shared" ref="F81:H82" si="29">F14+F19+F46+F60+F63</f>
        <v>21977.1</v>
      </c>
      <c r="G81" s="20">
        <f t="shared" si="29"/>
        <v>1655783.8</v>
      </c>
      <c r="H81" s="20">
        <f t="shared" si="29"/>
        <v>488755.3</v>
      </c>
      <c r="I81" s="19" t="s">
        <v>11</v>
      </c>
      <c r="J81" s="19" t="s">
        <v>11</v>
      </c>
      <c r="K81" s="19"/>
      <c r="L81" s="19"/>
      <c r="M81" s="11"/>
    </row>
    <row r="82" spans="1:13" ht="17.399999999999999" customHeight="1" x14ac:dyDescent="0.3">
      <c r="A82" s="37"/>
      <c r="B82" s="37"/>
      <c r="C82" s="19" t="s">
        <v>77</v>
      </c>
      <c r="D82" s="20">
        <f>SUM(E82:H82)</f>
        <v>2154461.7999999998</v>
      </c>
      <c r="E82" s="20">
        <f>E15+E20+E47+E61+E64</f>
        <v>5550</v>
      </c>
      <c r="F82" s="20">
        <f t="shared" si="29"/>
        <v>1657.9</v>
      </c>
      <c r="G82" s="20">
        <f t="shared" si="29"/>
        <v>1658498.6</v>
      </c>
      <c r="H82" s="20">
        <f t="shared" si="29"/>
        <v>488755.3</v>
      </c>
      <c r="I82" s="19"/>
      <c r="J82" s="19"/>
      <c r="K82" s="19"/>
      <c r="L82" s="19"/>
      <c r="M82" s="11"/>
    </row>
    <row r="83" spans="1:13" ht="17.399999999999999" customHeight="1" x14ac:dyDescent="0.3">
      <c r="A83" s="32"/>
      <c r="B83" s="32"/>
      <c r="C83" s="32"/>
      <c r="D83" s="33"/>
      <c r="E83" s="33"/>
      <c r="F83" s="33"/>
      <c r="G83" s="33"/>
      <c r="H83" s="33"/>
      <c r="I83" s="32"/>
      <c r="J83" s="32"/>
      <c r="K83" s="32"/>
      <c r="L83" s="32"/>
      <c r="M83" s="11"/>
    </row>
    <row r="85" spans="1:13" ht="17.399999999999999" x14ac:dyDescent="0.35">
      <c r="A85" s="60" t="s">
        <v>96</v>
      </c>
      <c r="B85" s="61"/>
      <c r="C85" s="61"/>
    </row>
    <row r="86" spans="1:13" ht="16.8" x14ac:dyDescent="0.3">
      <c r="A86" s="2" t="s">
        <v>97</v>
      </c>
      <c r="B86"/>
      <c r="C86"/>
    </row>
    <row r="87" spans="1:13" ht="16.8" x14ac:dyDescent="0.3">
      <c r="A87" s="2" t="s">
        <v>37</v>
      </c>
      <c r="B87"/>
      <c r="C87"/>
      <c r="D87"/>
      <c r="E87"/>
      <c r="F87"/>
      <c r="G87"/>
      <c r="H87"/>
      <c r="I87"/>
      <c r="J87"/>
      <c r="K87"/>
      <c r="L87" s="3" t="s">
        <v>98</v>
      </c>
    </row>
    <row r="88" spans="1:13" ht="16.8" x14ac:dyDescent="0.3">
      <c r="A88" s="2"/>
      <c r="B88"/>
      <c r="C88"/>
      <c r="D88"/>
      <c r="E88"/>
      <c r="F88"/>
      <c r="G88" s="15"/>
      <c r="H88"/>
      <c r="I88"/>
      <c r="J88"/>
      <c r="K88"/>
      <c r="L88" s="3"/>
    </row>
    <row r="89" spans="1:13" x14ac:dyDescent="0.3">
      <c r="H89"/>
    </row>
    <row r="90" spans="1:13" x14ac:dyDescent="0.3">
      <c r="H90"/>
    </row>
    <row r="91" spans="1:13" x14ac:dyDescent="0.3">
      <c r="H91"/>
    </row>
    <row r="94" spans="1:13" x14ac:dyDescent="0.3">
      <c r="H94" s="14"/>
    </row>
  </sheetData>
  <mergeCells count="56">
    <mergeCell ref="A69:A71"/>
    <mergeCell ref="B69:B71"/>
    <mergeCell ref="A63:A65"/>
    <mergeCell ref="A79:B79"/>
    <mergeCell ref="A72:A74"/>
    <mergeCell ref="B72:B74"/>
    <mergeCell ref="A49:A51"/>
    <mergeCell ref="B49:B51"/>
    <mergeCell ref="A85:C85"/>
    <mergeCell ref="A58:B58"/>
    <mergeCell ref="A52:A54"/>
    <mergeCell ref="B52:B54"/>
    <mergeCell ref="A55:A57"/>
    <mergeCell ref="B55:B57"/>
    <mergeCell ref="A59:B61"/>
    <mergeCell ref="A80:B82"/>
    <mergeCell ref="A62:L62"/>
    <mergeCell ref="A75:B75"/>
    <mergeCell ref="A76:B78"/>
    <mergeCell ref="B63:B65"/>
    <mergeCell ref="A45:B45"/>
    <mergeCell ref="A46:B47"/>
    <mergeCell ref="A66:A68"/>
    <mergeCell ref="B66:B68"/>
    <mergeCell ref="A48:L48"/>
    <mergeCell ref="A35:A37"/>
    <mergeCell ref="B35:B37"/>
    <mergeCell ref="A41:A43"/>
    <mergeCell ref="B41:B43"/>
    <mergeCell ref="A29:A30"/>
    <mergeCell ref="B29:B30"/>
    <mergeCell ref="A7:L7"/>
    <mergeCell ref="A9:A10"/>
    <mergeCell ref="B9:B10"/>
    <mergeCell ref="C9:C10"/>
    <mergeCell ref="D9:H9"/>
    <mergeCell ref="I9:I10"/>
    <mergeCell ref="J9:J10"/>
    <mergeCell ref="K9:K10"/>
    <mergeCell ref="L9:L10"/>
    <mergeCell ref="A12:L12"/>
    <mergeCell ref="A13:A15"/>
    <mergeCell ref="B13:B15"/>
    <mergeCell ref="A16:B16"/>
    <mergeCell ref="A44:B44"/>
    <mergeCell ref="A17:L17"/>
    <mergeCell ref="A21:B21"/>
    <mergeCell ref="A26:A28"/>
    <mergeCell ref="B26:B28"/>
    <mergeCell ref="A38:A40"/>
    <mergeCell ref="B38:B40"/>
    <mergeCell ref="B32:B34"/>
    <mergeCell ref="A22:L22"/>
    <mergeCell ref="A23:A25"/>
    <mergeCell ref="B23:B25"/>
    <mergeCell ref="A32:A34"/>
  </mergeCells>
  <phoneticPr fontId="6" type="noConversion"/>
  <hyperlinks>
    <hyperlink ref="K9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86" fitToHeight="0" orientation="landscape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2023-11-20T05:13:27Z</cp:lastPrinted>
  <dcterms:created xsi:type="dcterms:W3CDTF">2017-07-27T08:24:42Z</dcterms:created>
  <dcterms:modified xsi:type="dcterms:W3CDTF">2023-11-20T05:21:34Z</dcterms:modified>
</cp:coreProperties>
</file>